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36" windowWidth="11832" windowHeight="3864" tabRatio="698"/>
  </bookViews>
  <sheets>
    <sheet name="1. Kompetensi " sheetId="1" r:id="rId1"/>
    <sheet name="2. Kompensasi" sheetId="2" r:id="rId2"/>
    <sheet name="3. Kinerja" sheetId="3" r:id="rId3"/>
    <sheet name="4. Disiplin" sheetId="5" r:id="rId4"/>
    <sheet name="Cetak IPP" sheetId="7" r:id="rId5"/>
    <sheet name="CATATAN" sheetId="6" r:id="rId6"/>
    <sheet name="tombol" sheetId="8" r:id="rId7"/>
  </sheets>
  <definedNames>
    <definedName name="_xlnm.Print_Area" localSheetId="0">'1. Kompetensi '!$A$1:$R$12</definedName>
    <definedName name="_xlnm.Print_Area" localSheetId="4">'Cetak IPP'!$A$1:$D$30</definedName>
    <definedName name="_xlnm.Print_Titles" localSheetId="0">'1. Kompetensi '!$3:$4</definedName>
    <definedName name="Tmb_yes">tombol!$A$1:$A$2</definedName>
    <definedName name="Tombol">tombol!$A$1:$A$2</definedName>
  </definedNames>
  <calcPr calcId="125725"/>
</workbook>
</file>

<file path=xl/calcChain.xml><?xml version="1.0" encoding="utf-8"?>
<calcChain xmlns="http://schemas.openxmlformats.org/spreadsheetml/2006/main">
  <c r="D9" i="5"/>
  <c r="G8" i="2"/>
  <c r="G7"/>
  <c r="G5"/>
  <c r="G4"/>
  <c r="R8" i="1"/>
  <c r="R7"/>
  <c r="R6"/>
  <c r="F4" i="2"/>
  <c r="F5"/>
  <c r="F6"/>
  <c r="G6" s="1"/>
  <c r="F7"/>
  <c r="F8"/>
  <c r="D11" i="1"/>
  <c r="R5" l="1"/>
  <c r="R9" s="1"/>
  <c r="R10" s="1"/>
  <c r="B19" i="7" l="1"/>
  <c r="K12" i="1" l="1"/>
  <c r="B16" i="7" s="1"/>
  <c r="K11" i="1"/>
  <c r="Q12"/>
  <c r="B18" i="7" s="1"/>
  <c r="Q11" i="1"/>
  <c r="N12"/>
  <c r="B17" i="7" s="1"/>
  <c r="N11" i="1"/>
  <c r="H12"/>
  <c r="B15" i="7" s="1"/>
  <c r="H11" i="1"/>
  <c r="M1" i="8"/>
  <c r="D8" i="7" l="1"/>
  <c r="G17" i="3" l="1"/>
  <c r="G18" s="1"/>
  <c r="C4" l="1"/>
  <c r="D10" i="7" s="1"/>
  <c r="D7" i="5"/>
  <c r="D6"/>
  <c r="D5"/>
  <c r="D8" l="1"/>
  <c r="D10" s="1"/>
  <c r="G10" i="2"/>
  <c r="D9" i="7" s="1"/>
  <c r="D11" l="1"/>
  <c r="D12" s="1"/>
</calcChain>
</file>

<file path=xl/sharedStrings.xml><?xml version="1.0" encoding="utf-8"?>
<sst xmlns="http://schemas.openxmlformats.org/spreadsheetml/2006/main" count="99" uniqueCount="79">
  <si>
    <t>No.</t>
  </si>
  <si>
    <t xml:space="preserve"> Jabatan </t>
  </si>
  <si>
    <t>Nama Pejabat</t>
  </si>
  <si>
    <t xml:space="preserve">Pengalaman </t>
  </si>
  <si>
    <t>Gaps</t>
  </si>
  <si>
    <t xml:space="preserve">Metode  Penghitungan Kompetensi </t>
  </si>
  <si>
    <t xml:space="preserve">Tertinggi </t>
  </si>
  <si>
    <t xml:space="preserve">Selisih  </t>
  </si>
  <si>
    <t xml:space="preserve">Total </t>
  </si>
  <si>
    <t xml:space="preserve">Metode Penghitungan Disiplin </t>
  </si>
  <si>
    <t>No</t>
  </si>
  <si>
    <t xml:space="preserve">Jenis Pelanggaran </t>
  </si>
  <si>
    <t xml:space="preserve">Jumlah </t>
  </si>
  <si>
    <t xml:space="preserve">Berat </t>
  </si>
  <si>
    <t xml:space="preserve">Sedang </t>
  </si>
  <si>
    <t xml:space="preserve">Ringan </t>
  </si>
  <si>
    <t xml:space="preserve">Metode Penghitungan Kinerja </t>
  </si>
  <si>
    <t xml:space="preserve">Rata Rata Kinerja (SKP) </t>
  </si>
  <si>
    <t xml:space="preserve">Fungsi </t>
  </si>
  <si>
    <t>Pendidikan</t>
  </si>
  <si>
    <t xml:space="preserve">Pelatihan </t>
  </si>
  <si>
    <t xml:space="preserve">Administrasi </t>
  </si>
  <si>
    <t>Y</t>
  </si>
  <si>
    <t>N</t>
  </si>
  <si>
    <t>NIP</t>
  </si>
  <si>
    <t xml:space="preserve">*Penilaian Objektif </t>
  </si>
  <si>
    <t>Diklat Administrasi = Diklat Kepemimpinan (LATPIM), dll</t>
  </si>
  <si>
    <t>A</t>
  </si>
  <si>
    <t>B</t>
  </si>
  <si>
    <t>- Pendidikan = Pendidikan formal (PF)</t>
  </si>
  <si>
    <t>- Pelatihan = Pelatihan yang pernah diikuti (LAT)</t>
  </si>
  <si>
    <t>- Pengalaman = Jabatan yang pernah diduduki (LAM)</t>
  </si>
  <si>
    <t xml:space="preserve">*Catatan: </t>
  </si>
  <si>
    <t>* Yes = Jika semua A Yes dan B Yes</t>
  </si>
  <si>
    <t>* Yes = Jika salah satu A Yes dan B Yes</t>
  </si>
  <si>
    <t>* No = Jika semua atau salah satu A No dan B Yes</t>
  </si>
  <si>
    <t>* No = Jika semua atau salah satu A Yes dan B No</t>
  </si>
  <si>
    <t>* No = Jika semua atau salah satu A No dan B No</t>
  </si>
  <si>
    <t>Jabatan</t>
  </si>
  <si>
    <t>Nilai SKP</t>
  </si>
  <si>
    <t>Jumlah Pejabat</t>
  </si>
  <si>
    <t>Jumlah</t>
  </si>
  <si>
    <t xml:space="preserve"> Selisih terhadap Terendah </t>
  </si>
  <si>
    <t>Nilai</t>
  </si>
  <si>
    <t>Unsur Penilaian</t>
  </si>
  <si>
    <t xml:space="preserve">Kinerja </t>
  </si>
  <si>
    <t>C</t>
  </si>
  <si>
    <t>D</t>
  </si>
  <si>
    <t>= (25 x (1 - A)) + (25 x (1 -B)) + ((25 x C)/100) + (25 x (1 - D))</t>
  </si>
  <si>
    <t xml:space="preserve">IPP </t>
  </si>
  <si>
    <t xml:space="preserve">Indeks Profesional Pegawai (IPP) </t>
  </si>
  <si>
    <t xml:space="preserve">Rumus: </t>
  </si>
  <si>
    <t xml:space="preserve"> Indeks Profesional Pegawai (IPP)</t>
  </si>
  <si>
    <t>Badan Kepegawaian Negera</t>
  </si>
  <si>
    <t>Metode Penghitungan Kompensasi</t>
  </si>
  <si>
    <t>Rata-rata</t>
  </si>
  <si>
    <t>Pelanggaran</t>
  </si>
  <si>
    <t>Terendah</t>
  </si>
  <si>
    <t xml:space="preserve">Gap Kompetensi </t>
  </si>
  <si>
    <t>Gap Kompensasi</t>
  </si>
  <si>
    <t>Indisipliner</t>
  </si>
  <si>
    <t>Y / N</t>
  </si>
  <si>
    <t>Kosong</t>
  </si>
  <si>
    <t>Catatan:</t>
  </si>
  <si>
    <t xml:space="preserve">Unit : </t>
  </si>
  <si>
    <t>Eselon</t>
  </si>
  <si>
    <t>I</t>
  </si>
  <si>
    <t>II</t>
  </si>
  <si>
    <t>III</t>
  </si>
  <si>
    <t>IV</t>
  </si>
  <si>
    <t>V</t>
  </si>
  <si>
    <t>Total Pegawai</t>
  </si>
  <si>
    <t>-</t>
  </si>
  <si>
    <t>Jumlah Total</t>
  </si>
  <si>
    <t>Unit Kerja</t>
  </si>
  <si>
    <t>Tahun</t>
  </si>
  <si>
    <t xml:space="preserve">Kepala </t>
  </si>
  <si>
    <t>Jakarta,</t>
  </si>
  <si>
    <t>NIP.</t>
  </si>
</sst>
</file>

<file path=xl/styles.xml><?xml version="1.0" encoding="utf-8"?>
<styleSheet xmlns="http://schemas.openxmlformats.org/spreadsheetml/2006/main">
  <numFmts count="7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.00_);_(* \(#,##0.00\);_(* &quot;-&quot;_);_(@_)"/>
    <numFmt numFmtId="166" formatCode="[=0]&quot;Yes&quot;;[=1]&quot;No&quot;"/>
    <numFmt numFmtId="167" formatCode="[=0]&quot;Y&quot;;[=1]&quot;N&quot;"/>
    <numFmt numFmtId="171" formatCode="[$-421]dd\ mmmm\ yyyy;@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4"/>
      <color rgb="FFFFFFFF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4"/>
      <color rgb="FFFFFFFF"/>
      <name val="Calibri"/>
      <family val="2"/>
    </font>
    <font>
      <sz val="12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rgb="FFFFFFFF"/>
      <name val="Arial"/>
      <family val="2"/>
    </font>
    <font>
      <sz val="14"/>
      <color theme="1"/>
      <name val="Calibri"/>
      <family val="2"/>
      <charset val="1"/>
      <scheme val="minor"/>
    </font>
    <font>
      <b/>
      <sz val="20"/>
      <color theme="1"/>
      <name val="Arial"/>
      <family val="2"/>
    </font>
    <font>
      <sz val="14"/>
      <name val="Arial"/>
      <family val="2"/>
    </font>
    <font>
      <b/>
      <sz val="18"/>
      <color rgb="FF000000"/>
      <name val="Calibri"/>
      <family val="2"/>
    </font>
    <font>
      <b/>
      <sz val="18"/>
      <name val="Arial"/>
      <family val="2"/>
    </font>
    <font>
      <b/>
      <sz val="18"/>
      <color rgb="FFFFFFFF"/>
      <name val="Calibri"/>
      <family val="2"/>
      <scheme val="minor"/>
    </font>
    <font>
      <sz val="18"/>
      <name val="Calibri"/>
      <family val="2"/>
      <scheme val="minor"/>
    </font>
    <font>
      <sz val="18"/>
      <color rgb="FF000000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2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  <fill>
      <patternFill patternType="solid">
        <fgColor rgb="FFD0D8E8"/>
        <bgColor indexed="64"/>
      </patternFill>
    </fill>
    <fill>
      <patternFill patternType="solid">
        <fgColor rgb="FFE9EDF4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</cellStyleXfs>
  <cellXfs count="159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5" fillId="0" borderId="0" xfId="0" applyFont="1" applyBorder="1" applyAlignment="1"/>
    <xf numFmtId="0" fontId="8" fillId="4" borderId="3" xfId="0" applyFont="1" applyFill="1" applyBorder="1" applyAlignment="1">
      <alignment vertical="top" wrapText="1"/>
    </xf>
    <xf numFmtId="0" fontId="8" fillId="4" borderId="3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/>
    <xf numFmtId="0" fontId="0" fillId="0" borderId="0" xfId="0" quotePrefix="1"/>
    <xf numFmtId="0" fontId="2" fillId="5" borderId="5" xfId="0" applyFont="1" applyFill="1" applyBorder="1" applyAlignment="1">
      <alignment horizontal="center" vertical="center" wrapText="1" readingOrder="1"/>
    </xf>
    <xf numFmtId="0" fontId="7" fillId="2" borderId="7" xfId="0" applyFont="1" applyFill="1" applyBorder="1" applyAlignment="1">
      <alignment horizontal="center" vertical="center" wrapText="1" readingOrder="1"/>
    </xf>
    <xf numFmtId="0" fontId="7" fillId="2" borderId="5" xfId="0" applyFont="1" applyFill="1" applyBorder="1" applyAlignment="1">
      <alignment horizontal="center" vertical="center" wrapText="1" readingOrder="1"/>
    </xf>
    <xf numFmtId="0" fontId="12" fillId="0" borderId="0" xfId="0" applyFont="1" applyAlignment="1">
      <alignment horizontal="left"/>
    </xf>
    <xf numFmtId="0" fontId="0" fillId="0" borderId="0" xfId="0" applyAlignment="1">
      <alignment vertical="top"/>
    </xf>
    <xf numFmtId="0" fontId="6" fillId="0" borderId="0" xfId="0" applyFont="1" applyAlignment="1"/>
    <xf numFmtId="165" fontId="14" fillId="0" borderId="5" xfId="0" applyNumberFormat="1" applyFont="1" applyBorder="1"/>
    <xf numFmtId="43" fontId="14" fillId="0" borderId="5" xfId="0" applyNumberFormat="1" applyFont="1" applyBorder="1"/>
    <xf numFmtId="0" fontId="14" fillId="9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vertical="top" wrapText="1"/>
    </xf>
    <xf numFmtId="164" fontId="8" fillId="3" borderId="5" xfId="1" applyFont="1" applyFill="1" applyBorder="1" applyAlignment="1">
      <alignment vertical="top" wrapText="1"/>
    </xf>
    <xf numFmtId="0" fontId="6" fillId="0" borderId="0" xfId="0" applyFont="1" applyAlignment="1">
      <alignment horizontal="center"/>
    </xf>
    <xf numFmtId="0" fontId="7" fillId="2" borderId="7" xfId="0" applyFont="1" applyFill="1" applyBorder="1" applyAlignment="1">
      <alignment horizontal="center" vertical="center" wrapText="1" readingOrder="1"/>
    </xf>
    <xf numFmtId="0" fontId="1" fillId="0" borderId="0" xfId="3"/>
    <xf numFmtId="1" fontId="1" fillId="0" borderId="0" xfId="3" applyNumberFormat="1"/>
    <xf numFmtId="0" fontId="1" fillId="11" borderId="0" xfId="3" applyFill="1"/>
    <xf numFmtId="0" fontId="17" fillId="9" borderId="0" xfId="3" applyFont="1" applyFill="1"/>
    <xf numFmtId="1" fontId="17" fillId="9" borderId="0" xfId="3" applyNumberFormat="1" applyFont="1" applyFill="1"/>
    <xf numFmtId="0" fontId="14" fillId="11" borderId="0" xfId="3" applyFont="1" applyFill="1"/>
    <xf numFmtId="167" fontId="14" fillId="11" borderId="0" xfId="3" applyNumberFormat="1" applyFont="1" applyFill="1"/>
    <xf numFmtId="167" fontId="9" fillId="10" borderId="0" xfId="3" applyNumberFormat="1" applyFont="1" applyFill="1" applyAlignment="1">
      <alignment horizontal="center" vertical="top"/>
    </xf>
    <xf numFmtId="166" fontId="17" fillId="0" borderId="0" xfId="3" applyNumberFormat="1" applyFont="1"/>
    <xf numFmtId="0" fontId="8" fillId="4" borderId="0" xfId="0" applyFont="1" applyFill="1" applyBorder="1" applyAlignment="1">
      <alignment horizontal="center" vertical="top" wrapText="1"/>
    </xf>
    <xf numFmtId="0" fontId="8" fillId="4" borderId="0" xfId="0" applyFont="1" applyFill="1" applyBorder="1" applyAlignment="1">
      <alignment horizontal="right" vertical="top" wrapText="1"/>
    </xf>
    <xf numFmtId="0" fontId="2" fillId="2" borderId="5" xfId="0" applyFont="1" applyFill="1" applyBorder="1" applyAlignment="1">
      <alignment horizontal="center" vertical="center" wrapText="1" readingOrder="1"/>
    </xf>
    <xf numFmtId="0" fontId="11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 readingOrder="1"/>
    </xf>
    <xf numFmtId="0" fontId="7" fillId="2" borderId="6" xfId="0" applyFont="1" applyFill="1" applyBorder="1" applyAlignment="1">
      <alignment horizontal="center" vertical="center" wrapText="1" readingOrder="1"/>
    </xf>
    <xf numFmtId="0" fontId="7" fillId="2" borderId="8" xfId="0" applyFont="1" applyFill="1" applyBorder="1" applyAlignment="1">
      <alignment horizontal="center" vertical="center" wrapText="1" readingOrder="1"/>
    </xf>
    <xf numFmtId="0" fontId="7" fillId="2" borderId="7" xfId="0" applyFont="1" applyFill="1" applyBorder="1" applyAlignment="1">
      <alignment horizontal="center" vertical="center" wrapText="1" readingOrder="1"/>
    </xf>
    <xf numFmtId="0" fontId="2" fillId="2" borderId="6" xfId="0" applyFont="1" applyFill="1" applyBorder="1" applyAlignment="1">
      <alignment horizontal="center" vertical="center" wrapText="1" readingOrder="1"/>
    </xf>
    <xf numFmtId="0" fontId="2" fillId="2" borderId="8" xfId="0" applyFont="1" applyFill="1" applyBorder="1" applyAlignment="1">
      <alignment horizontal="center" vertical="center" wrapText="1" readingOrder="1"/>
    </xf>
    <xf numFmtId="0" fontId="2" fillId="2" borderId="7" xfId="0" applyFont="1" applyFill="1" applyBorder="1" applyAlignment="1">
      <alignment horizontal="center" vertical="center" wrapText="1" readingOrder="1"/>
    </xf>
    <xf numFmtId="0" fontId="7" fillId="2" borderId="5" xfId="0" applyFont="1" applyFill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/>
    </xf>
    <xf numFmtId="0" fontId="14" fillId="0" borderId="5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/>
    </xf>
    <xf numFmtId="0" fontId="9" fillId="8" borderId="5" xfId="0" applyFont="1" applyFill="1" applyBorder="1" applyAlignment="1">
      <alignment horizontal="center" vertical="center"/>
    </xf>
    <xf numFmtId="0" fontId="4" fillId="0" borderId="0" xfId="0" applyFont="1" applyAlignment="1"/>
    <xf numFmtId="0" fontId="16" fillId="2" borderId="5" xfId="0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 readingOrder="1"/>
    </xf>
    <xf numFmtId="49" fontId="8" fillId="4" borderId="3" xfId="0" applyNumberFormat="1" applyFont="1" applyFill="1" applyBorder="1" applyAlignment="1">
      <alignment vertical="top" wrapText="1"/>
    </xf>
    <xf numFmtId="49" fontId="4" fillId="0" borderId="0" xfId="0" applyNumberFormat="1" applyFont="1"/>
    <xf numFmtId="49" fontId="8" fillId="4" borderId="0" xfId="0" applyNumberFormat="1" applyFont="1" applyFill="1" applyBorder="1" applyAlignment="1">
      <alignment vertical="top" wrapText="1"/>
    </xf>
    <xf numFmtId="49" fontId="8" fillId="4" borderId="0" xfId="0" applyNumberFormat="1" applyFont="1" applyFill="1" applyBorder="1" applyAlignment="1">
      <alignment horizontal="right" vertical="top" wrapText="1"/>
    </xf>
    <xf numFmtId="49" fontId="0" fillId="0" borderId="0" xfId="0" applyNumberFormat="1"/>
    <xf numFmtId="49" fontId="2" fillId="2" borderId="5" xfId="0" applyNumberFormat="1" applyFont="1" applyFill="1" applyBorder="1" applyAlignment="1">
      <alignment horizontal="center" vertical="center" wrapText="1"/>
    </xf>
    <xf numFmtId="49" fontId="8" fillId="4" borderId="3" xfId="0" applyNumberFormat="1" applyFont="1" applyFill="1" applyBorder="1" applyAlignment="1">
      <alignment horizontal="center" vertical="top" wrapText="1"/>
    </xf>
    <xf numFmtId="49" fontId="4" fillId="0" borderId="0" xfId="0" applyNumberFormat="1" applyFont="1" applyAlignment="1">
      <alignment horizontal="center"/>
    </xf>
    <xf numFmtId="49" fontId="8" fillId="4" borderId="0" xfId="0" applyNumberFormat="1" applyFont="1" applyFill="1" applyBorder="1" applyAlignment="1">
      <alignment horizontal="center" vertical="top" wrapText="1"/>
    </xf>
    <xf numFmtId="49" fontId="0" fillId="0" borderId="0" xfId="0" applyNumberFormat="1" applyAlignment="1">
      <alignment horizontal="center"/>
    </xf>
    <xf numFmtId="167" fontId="9" fillId="10" borderId="0" xfId="3" applyNumberFormat="1" applyFont="1" applyFill="1" applyAlignment="1" applyProtection="1">
      <alignment horizontal="center" vertical="top"/>
      <protection locked="0"/>
    </xf>
    <xf numFmtId="2" fontId="8" fillId="7" borderId="3" xfId="2" applyNumberFormat="1" applyFont="1" applyFill="1" applyBorder="1" applyAlignment="1" applyProtection="1">
      <alignment horizontal="center" vertical="top" wrapText="1"/>
      <protection locked="0"/>
    </xf>
    <xf numFmtId="0" fontId="15" fillId="0" borderId="0" xfId="0" applyFont="1" applyAlignment="1">
      <alignment horizontal="center"/>
    </xf>
    <xf numFmtId="0" fontId="18" fillId="0" borderId="9" xfId="0" applyFont="1" applyBorder="1" applyAlignment="1">
      <alignment horizontal="right" vertical="center"/>
    </xf>
    <xf numFmtId="0" fontId="19" fillId="4" borderId="10" xfId="0" applyFont="1" applyFill="1" applyBorder="1" applyAlignment="1">
      <alignment horizontal="right" vertical="center" wrapText="1"/>
    </xf>
    <xf numFmtId="0" fontId="19" fillId="4" borderId="11" xfId="0" applyFont="1" applyFill="1" applyBorder="1" applyAlignment="1">
      <alignment horizontal="right" vertical="center" wrapText="1"/>
    </xf>
    <xf numFmtId="2" fontId="19" fillId="4" borderId="2" xfId="0" applyNumberFormat="1" applyFont="1" applyFill="1" applyBorder="1" applyAlignment="1">
      <alignment vertical="center" wrapText="1"/>
    </xf>
    <xf numFmtId="3" fontId="8" fillId="4" borderId="5" xfId="1" applyNumberFormat="1" applyFont="1" applyFill="1" applyBorder="1" applyAlignment="1">
      <alignment vertical="top" wrapText="1"/>
    </xf>
    <xf numFmtId="4" fontId="8" fillId="4" borderId="5" xfId="1" applyNumberFormat="1" applyFont="1" applyFill="1" applyBorder="1" applyAlignment="1">
      <alignment vertical="top" wrapText="1"/>
    </xf>
    <xf numFmtId="4" fontId="8" fillId="3" borderId="5" xfId="1" applyNumberFormat="1" applyFont="1" applyFill="1" applyBorder="1" applyAlignment="1">
      <alignment vertical="top" wrapText="1"/>
    </xf>
    <xf numFmtId="0" fontId="20" fillId="4" borderId="5" xfId="0" applyFont="1" applyFill="1" applyBorder="1" applyAlignment="1">
      <alignment horizontal="center" vertical="center" wrapText="1" readingOrder="1"/>
    </xf>
    <xf numFmtId="0" fontId="21" fillId="4" borderId="5" xfId="0" applyFont="1" applyFill="1" applyBorder="1" applyAlignment="1">
      <alignment horizontal="center" vertical="top" wrapText="1" readingOrder="1"/>
    </xf>
    <xf numFmtId="164" fontId="21" fillId="4" borderId="5" xfId="1" applyFont="1" applyFill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/>
    </xf>
    <xf numFmtId="0" fontId="10" fillId="0" borderId="0" xfId="0" applyFont="1" applyAlignment="1" applyProtection="1">
      <protection locked="0"/>
    </xf>
    <xf numFmtId="0" fontId="10" fillId="0" borderId="0" xfId="0" applyFont="1" applyBorder="1" applyAlignment="1" applyProtection="1">
      <alignment horizontal="left"/>
      <protection locked="0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/>
    <xf numFmtId="0" fontId="0" fillId="0" borderId="0" xfId="0" applyFont="1"/>
    <xf numFmtId="0" fontId="22" fillId="2" borderId="4" xfId="0" applyFont="1" applyFill="1" applyBorder="1" applyAlignment="1">
      <alignment horizontal="center" vertical="center" wrapText="1" readingOrder="1"/>
    </xf>
    <xf numFmtId="0" fontId="23" fillId="3" borderId="1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left" vertical="center" wrapText="1" readingOrder="1"/>
    </xf>
    <xf numFmtId="0" fontId="23" fillId="3" borderId="1" xfId="0" applyFont="1" applyFill="1" applyBorder="1" applyAlignment="1">
      <alignment vertical="center" wrapText="1"/>
    </xf>
    <xf numFmtId="0" fontId="23" fillId="4" borderId="2" xfId="0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left" vertical="center" wrapText="1" readingOrder="1"/>
    </xf>
    <xf numFmtId="0" fontId="23" fillId="4" borderId="2" xfId="0" applyFont="1" applyFill="1" applyBorder="1" applyAlignment="1">
      <alignment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left" vertical="center" wrapText="1" readingOrder="1"/>
    </xf>
    <xf numFmtId="0" fontId="23" fillId="3" borderId="2" xfId="0" applyFont="1" applyFill="1" applyBorder="1" applyAlignment="1">
      <alignment vertical="center" wrapText="1"/>
    </xf>
    <xf numFmtId="0" fontId="23" fillId="4" borderId="2" xfId="0" applyFont="1" applyFill="1" applyBorder="1" applyAlignment="1">
      <alignment horizontal="center" vertical="top" wrapText="1"/>
    </xf>
    <xf numFmtId="0" fontId="23" fillId="4" borderId="2" xfId="0" applyFont="1" applyFill="1" applyBorder="1" applyAlignment="1">
      <alignment vertical="top" wrapText="1"/>
    </xf>
    <xf numFmtId="0" fontId="0" fillId="0" borderId="0" xfId="0" applyFont="1" applyAlignment="1">
      <alignment horizontal="center"/>
    </xf>
    <xf numFmtId="49" fontId="23" fillId="3" borderId="2" xfId="0" applyNumberFormat="1" applyFont="1" applyFill="1" applyBorder="1" applyAlignment="1">
      <alignment horizontal="right" vertical="center" wrapText="1"/>
    </xf>
    <xf numFmtId="0" fontId="25" fillId="4" borderId="2" xfId="0" applyFont="1" applyFill="1" applyBorder="1" applyAlignment="1">
      <alignment horizontal="right" vertical="center" wrapText="1" readingOrder="1"/>
    </xf>
    <xf numFmtId="0" fontId="23" fillId="3" borderId="2" xfId="0" applyFont="1" applyFill="1" applyBorder="1" applyAlignment="1">
      <alignment horizontal="right" vertical="center" wrapText="1"/>
    </xf>
    <xf numFmtId="0" fontId="24" fillId="3" borderId="2" xfId="0" applyFont="1" applyFill="1" applyBorder="1" applyAlignment="1">
      <alignment horizontal="right" vertical="center" wrapText="1" readingOrder="1"/>
    </xf>
    <xf numFmtId="0" fontId="10" fillId="0" borderId="0" xfId="0" applyFont="1" applyAlignment="1">
      <alignment horizontal="left"/>
    </xf>
    <xf numFmtId="0" fontId="15" fillId="0" borderId="0" xfId="0" applyFont="1" applyBorder="1" applyAlignment="1">
      <alignment horizontal="center" vertical="center"/>
    </xf>
    <xf numFmtId="0" fontId="10" fillId="6" borderId="0" xfId="0" applyFont="1" applyFill="1" applyAlignment="1" applyProtection="1">
      <protection locked="0"/>
    </xf>
    <xf numFmtId="0" fontId="23" fillId="6" borderId="1" xfId="0" applyFont="1" applyFill="1" applyBorder="1" applyAlignment="1" applyProtection="1">
      <alignment vertical="center" wrapText="1"/>
      <protection locked="0"/>
    </xf>
    <xf numFmtId="0" fontId="23" fillId="6" borderId="2" xfId="0" applyFont="1" applyFill="1" applyBorder="1" applyAlignment="1" applyProtection="1">
      <alignment vertical="center" wrapText="1"/>
      <protection locked="0"/>
    </xf>
    <xf numFmtId="0" fontId="26" fillId="14" borderId="2" xfId="0" applyFont="1" applyFill="1" applyBorder="1" applyAlignment="1">
      <alignment vertical="center" wrapText="1"/>
    </xf>
    <xf numFmtId="2" fontId="10" fillId="0" borderId="5" xfId="0" applyNumberFormat="1" applyFont="1" applyBorder="1" applyAlignment="1">
      <alignment vertical="center"/>
    </xf>
    <xf numFmtId="0" fontId="4" fillId="0" borderId="12" xfId="0" applyFont="1" applyBorder="1" applyAlignment="1"/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2" fontId="4" fillId="0" borderId="5" xfId="0" applyNumberFormat="1" applyFont="1" applyBorder="1"/>
    <xf numFmtId="0" fontId="11" fillId="0" borderId="0" xfId="0" quotePrefix="1" applyFont="1"/>
    <xf numFmtId="0" fontId="4" fillId="14" borderId="0" xfId="0" applyFont="1" applyFill="1"/>
    <xf numFmtId="0" fontId="4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11" fillId="12" borderId="5" xfId="0" applyFont="1" applyFill="1" applyBorder="1" applyAlignment="1">
      <alignment horizontal="center" vertical="center"/>
    </xf>
    <xf numFmtId="0" fontId="11" fillId="12" borderId="6" xfId="0" applyFont="1" applyFill="1" applyBorder="1" applyAlignment="1">
      <alignment horizontal="center" vertical="center"/>
    </xf>
    <xf numFmtId="0" fontId="11" fillId="12" borderId="7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4" fillId="0" borderId="0" xfId="0" applyFont="1" applyAlignment="1" applyProtection="1">
      <protection locked="0"/>
    </xf>
    <xf numFmtId="0" fontId="4" fillId="0" borderId="12" xfId="0" applyFont="1" applyBorder="1" applyAlignme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171" fontId="4" fillId="0" borderId="0" xfId="0" applyNumberFormat="1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49" fontId="4" fillId="0" borderId="0" xfId="0" applyNumberFormat="1" applyFont="1" applyAlignment="1" applyProtection="1">
      <alignment horizontal="center"/>
      <protection locked="0"/>
    </xf>
    <xf numFmtId="0" fontId="4" fillId="12" borderId="0" xfId="0" applyFont="1" applyFill="1"/>
    <xf numFmtId="43" fontId="15" fillId="12" borderId="6" xfId="0" applyNumberFormat="1" applyFont="1" applyFill="1" applyBorder="1" applyAlignment="1">
      <alignment horizontal="center" vertical="center"/>
    </xf>
    <xf numFmtId="4" fontId="21" fillId="13" borderId="5" xfId="1" applyNumberFormat="1" applyFont="1" applyFill="1" applyBorder="1" applyAlignment="1">
      <alignment vertical="center" wrapText="1" readingOrder="1"/>
    </xf>
    <xf numFmtId="0" fontId="0" fillId="6" borderId="5" xfId="0" applyFill="1" applyBorder="1" applyAlignment="1" applyProtection="1">
      <alignment horizontal="center" vertical="top"/>
      <protection locked="0"/>
    </xf>
    <xf numFmtId="0" fontId="0" fillId="6" borderId="5" xfId="0" applyFill="1" applyBorder="1" applyAlignment="1" applyProtection="1">
      <alignment vertical="top"/>
      <protection locked="0"/>
    </xf>
    <xf numFmtId="165" fontId="0" fillId="6" borderId="5" xfId="2" applyNumberFormat="1" applyFont="1" applyFill="1" applyBorder="1" applyAlignment="1" applyProtection="1">
      <alignment horizontal="right" vertical="top"/>
      <protection locked="0"/>
    </xf>
    <xf numFmtId="0" fontId="0" fillId="6" borderId="5" xfId="0" applyFill="1" applyBorder="1" applyAlignment="1" applyProtection="1">
      <alignment vertical="top" wrapText="1"/>
      <protection locked="0"/>
    </xf>
    <xf numFmtId="0" fontId="0" fillId="6" borderId="5" xfId="0" applyFill="1" applyBorder="1" applyAlignment="1" applyProtection="1">
      <alignment horizontal="right" vertical="top"/>
      <protection locked="0"/>
    </xf>
    <xf numFmtId="165" fontId="0" fillId="6" borderId="5" xfId="2" applyNumberFormat="1" applyFont="1" applyFill="1" applyBorder="1" applyAlignment="1" applyProtection="1">
      <alignment horizontal="center" vertical="top"/>
      <protection locked="0"/>
    </xf>
    <xf numFmtId="0" fontId="12" fillId="6" borderId="0" xfId="0" applyFont="1" applyFill="1" applyAlignment="1" applyProtection="1">
      <protection locked="0"/>
    </xf>
    <xf numFmtId="0" fontId="12" fillId="6" borderId="0" xfId="0" applyFont="1" applyFill="1" applyAlignment="1"/>
    <xf numFmtId="0" fontId="0" fillId="6" borderId="0" xfId="0" applyFill="1"/>
    <xf numFmtId="0" fontId="5" fillId="6" borderId="0" xfId="0" applyFont="1" applyFill="1" applyBorder="1" applyAlignment="1" applyProtection="1">
      <protection locked="0"/>
    </xf>
    <xf numFmtId="49" fontId="8" fillId="6" borderId="5" xfId="0" applyNumberFormat="1" applyFont="1" applyFill="1" applyBorder="1" applyAlignment="1" applyProtection="1">
      <alignment horizontal="center" vertical="top" wrapText="1"/>
      <protection locked="0"/>
    </xf>
    <xf numFmtId="1" fontId="8" fillId="6" borderId="5" xfId="0" applyNumberFormat="1" applyFont="1" applyFill="1" applyBorder="1" applyAlignment="1" applyProtection="1">
      <alignment horizontal="center" vertical="top" wrapText="1"/>
      <protection locked="0"/>
    </xf>
    <xf numFmtId="0" fontId="8" fillId="6" borderId="5" xfId="0" applyFont="1" applyFill="1" applyBorder="1" applyAlignment="1" applyProtection="1">
      <alignment vertical="top" wrapText="1"/>
      <protection locked="0"/>
    </xf>
    <xf numFmtId="3" fontId="8" fillId="6" borderId="5" xfId="1" applyNumberFormat="1" applyFont="1" applyFill="1" applyBorder="1" applyAlignment="1" applyProtection="1">
      <alignment horizontal="right" vertical="top" wrapText="1"/>
      <protection locked="0"/>
    </xf>
    <xf numFmtId="0" fontId="5" fillId="6" borderId="0" xfId="0" applyFont="1" applyFill="1" applyBorder="1" applyAlignment="1"/>
    <xf numFmtId="0" fontId="6" fillId="6" borderId="0" xfId="0" applyFont="1" applyFill="1" applyAlignment="1" applyProtection="1">
      <protection locked="0"/>
    </xf>
    <xf numFmtId="0" fontId="8" fillId="6" borderId="3" xfId="0" applyFont="1" applyFill="1" applyBorder="1" applyAlignment="1" applyProtection="1">
      <alignment horizontal="center" vertical="top" wrapText="1"/>
      <protection locked="0"/>
    </xf>
    <xf numFmtId="0" fontId="8" fillId="6" borderId="3" xfId="0" applyFont="1" applyFill="1" applyBorder="1" applyAlignment="1" applyProtection="1">
      <alignment vertical="top" wrapText="1"/>
      <protection locked="0"/>
    </xf>
    <xf numFmtId="49" fontId="13" fillId="6" borderId="3" xfId="0" applyNumberFormat="1" applyFont="1" applyFill="1" applyBorder="1" applyAlignment="1" applyProtection="1">
      <alignment vertical="top" wrapText="1"/>
      <protection locked="0"/>
    </xf>
    <xf numFmtId="49" fontId="8" fillId="6" borderId="3" xfId="0" applyNumberFormat="1" applyFont="1" applyFill="1" applyBorder="1" applyAlignment="1" applyProtection="1">
      <alignment horizontal="center" vertical="top" wrapText="1"/>
      <protection locked="0"/>
    </xf>
    <xf numFmtId="0" fontId="8" fillId="6" borderId="3" xfId="0" quotePrefix="1" applyFont="1" applyFill="1" applyBorder="1" applyAlignment="1" applyProtection="1">
      <alignment horizontal="center" vertical="top" wrapText="1"/>
      <protection locked="0"/>
    </xf>
    <xf numFmtId="0" fontId="8" fillId="6" borderId="3" xfId="0" quotePrefix="1" applyFont="1" applyFill="1" applyBorder="1" applyAlignment="1" applyProtection="1">
      <alignment vertical="top" wrapText="1"/>
      <protection locked="0"/>
    </xf>
    <xf numFmtId="2" fontId="15" fillId="15" borderId="0" xfId="0" applyNumberFormat="1" applyFont="1" applyFill="1" applyAlignment="1">
      <alignment vertical="center"/>
    </xf>
    <xf numFmtId="0" fontId="4" fillId="13" borderId="0" xfId="0" applyFont="1" applyFill="1"/>
    <xf numFmtId="0" fontId="4" fillId="15" borderId="0" xfId="0" applyFont="1" applyFill="1"/>
    <xf numFmtId="49" fontId="6" fillId="6" borderId="0" xfId="0" applyNumberFormat="1" applyFont="1" applyFill="1" applyAlignment="1"/>
    <xf numFmtId="49" fontId="6" fillId="6" borderId="0" xfId="0" applyNumberFormat="1" applyFont="1" applyFill="1" applyAlignment="1">
      <alignment horizontal="center"/>
    </xf>
    <xf numFmtId="0" fontId="6" fillId="6" borderId="0" xfId="0" applyFont="1" applyFill="1" applyAlignment="1">
      <alignment horizontal="center"/>
    </xf>
    <xf numFmtId="0" fontId="6" fillId="6" borderId="0" xfId="0" applyFont="1" applyFill="1" applyAlignment="1"/>
    <xf numFmtId="0" fontId="0" fillId="6" borderId="0" xfId="0" applyFont="1" applyFill="1"/>
  </cellXfs>
  <cellStyles count="4">
    <cellStyle name="Comma" xfId="1" builtinId="3"/>
    <cellStyle name="Comma [0]" xfId="2" builtinId="6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342900</xdr:colOff>
      <xdr:row>14</xdr:row>
      <xdr:rowOff>47625</xdr:rowOff>
    </xdr:from>
    <xdr:ext cx="5446812" cy="436786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952500" y="2724150"/>
          <a:ext cx="5446812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1. 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IPP Biro Perencanaan diperoleh 88,17. Hal ini disebabkan adanya 5 pejabat struktural  </a:t>
          </a:r>
          <a:endParaRPr lang="id-ID">
            <a:effectLst/>
          </a:endParaRPr>
        </a:p>
        <a:p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pengawai Biro Perencanaan yang belum Diklat PIM dan 1 jabatan struktural yang kosong</a:t>
          </a:r>
          <a:endParaRPr lang="id-ID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3"/>
  <sheetViews>
    <sheetView tabSelected="1" view="pageBreakPreview" zoomScale="40" zoomScaleNormal="55" zoomScaleSheetLayoutView="40" workbookViewId="0">
      <pane ySplit="4" topLeftCell="A5" activePane="bottomLeft" state="frozen"/>
      <selection pane="bottomLeft" activeCell="C5" sqref="C5"/>
    </sheetView>
  </sheetViews>
  <sheetFormatPr defaultRowHeight="14.4"/>
  <cols>
    <col min="1" max="1" width="8.77734375" style="1" customWidth="1"/>
    <col min="2" max="2" width="25.77734375" customWidth="1"/>
    <col min="3" max="3" width="28.77734375" customWidth="1"/>
    <col min="4" max="4" width="24.77734375" style="56" customWidth="1"/>
    <col min="5" max="5" width="24.77734375" style="61" customWidth="1"/>
    <col min="6" max="6" width="4.77734375" style="7" customWidth="1"/>
    <col min="7" max="7" width="22.77734375" customWidth="1"/>
    <col min="8" max="8" width="6.77734375" style="7" customWidth="1"/>
    <col min="9" max="9" width="4.77734375" style="7" customWidth="1"/>
    <col min="10" max="10" width="22.77734375" customWidth="1"/>
    <col min="11" max="11" width="6.77734375" style="7" customWidth="1"/>
    <col min="12" max="12" width="4.77734375" style="7" customWidth="1"/>
    <col min="13" max="13" width="22.77734375" customWidth="1"/>
    <col min="14" max="14" width="6.77734375" style="7" customWidth="1"/>
    <col min="15" max="15" width="4.77734375" style="7" customWidth="1"/>
    <col min="16" max="16" width="22.77734375" customWidth="1"/>
    <col min="17" max="17" width="6.77734375" style="7" customWidth="1"/>
    <col min="18" max="18" width="12.77734375" customWidth="1"/>
  </cols>
  <sheetData>
    <row r="1" spans="1:18" ht="25.8">
      <c r="A1" s="64" t="s">
        <v>5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</row>
    <row r="2" spans="1:18" ht="34.950000000000003" customHeight="1">
      <c r="A2" s="76" t="s">
        <v>64</v>
      </c>
      <c r="B2" s="144"/>
      <c r="C2" s="144"/>
      <c r="D2" s="154"/>
      <c r="E2" s="155"/>
      <c r="F2" s="156"/>
      <c r="G2" s="157"/>
      <c r="H2" s="21"/>
      <c r="I2" s="21"/>
      <c r="J2" s="15"/>
      <c r="K2" s="21"/>
      <c r="L2" s="21"/>
      <c r="M2" s="15"/>
      <c r="N2" s="21"/>
      <c r="O2" s="21"/>
      <c r="P2" s="15"/>
      <c r="Q2" s="21"/>
      <c r="R2" s="15"/>
    </row>
    <row r="3" spans="1:18" ht="37.5" customHeight="1">
      <c r="A3" s="36" t="s">
        <v>0</v>
      </c>
      <c r="B3" s="37" t="s">
        <v>1</v>
      </c>
      <c r="C3" s="37" t="s">
        <v>18</v>
      </c>
      <c r="D3" s="51" t="s">
        <v>2</v>
      </c>
      <c r="E3" s="57" t="s">
        <v>24</v>
      </c>
      <c r="F3" s="41" t="s">
        <v>19</v>
      </c>
      <c r="G3" s="42"/>
      <c r="H3" s="43"/>
      <c r="I3" s="38" t="s">
        <v>20</v>
      </c>
      <c r="J3" s="39"/>
      <c r="K3" s="40"/>
      <c r="L3" s="38" t="s">
        <v>3</v>
      </c>
      <c r="M3" s="39"/>
      <c r="N3" s="40"/>
      <c r="O3" s="38" t="s">
        <v>21</v>
      </c>
      <c r="P3" s="39"/>
      <c r="Q3" s="40"/>
      <c r="R3" s="22" t="s">
        <v>25</v>
      </c>
    </row>
    <row r="4" spans="1:18" ht="18">
      <c r="A4" s="36"/>
      <c r="B4" s="37"/>
      <c r="C4" s="37"/>
      <c r="D4" s="51"/>
      <c r="E4" s="57"/>
      <c r="F4" s="41"/>
      <c r="G4" s="43"/>
      <c r="H4" s="50" t="s">
        <v>61</v>
      </c>
      <c r="I4" s="38"/>
      <c r="J4" s="40"/>
      <c r="K4" s="50" t="s">
        <v>61</v>
      </c>
      <c r="L4" s="38"/>
      <c r="M4" s="40"/>
      <c r="N4" s="50" t="s">
        <v>61</v>
      </c>
      <c r="O4" s="38"/>
      <c r="P4" s="40"/>
      <c r="Q4" s="50" t="s">
        <v>61</v>
      </c>
      <c r="R4" s="10" t="s">
        <v>4</v>
      </c>
    </row>
    <row r="5" spans="1:18" s="2" customFormat="1" ht="60" customHeight="1" thickBot="1">
      <c r="A5" s="145">
        <v>1</v>
      </c>
      <c r="B5" s="146"/>
      <c r="C5" s="146"/>
      <c r="D5" s="147"/>
      <c r="E5" s="148"/>
      <c r="F5" s="149"/>
      <c r="G5" s="146"/>
      <c r="H5" s="62">
        <v>0</v>
      </c>
      <c r="I5" s="145"/>
      <c r="J5" s="146"/>
      <c r="K5" s="62">
        <v>0</v>
      </c>
      <c r="L5" s="145"/>
      <c r="M5" s="146"/>
      <c r="N5" s="62">
        <v>1</v>
      </c>
      <c r="O5" s="145"/>
      <c r="P5" s="150"/>
      <c r="Q5" s="62">
        <v>0</v>
      </c>
      <c r="R5" s="63">
        <f>+(0.25*H5)+(0.25*K5)+(0.25*N5)+(0.25*Q5)</f>
        <v>0.25</v>
      </c>
    </row>
    <row r="6" spans="1:18" s="2" customFormat="1" ht="60" customHeight="1" thickBot="1">
      <c r="A6" s="145">
        <v>2</v>
      </c>
      <c r="B6" s="146"/>
      <c r="C6" s="146"/>
      <c r="D6" s="147"/>
      <c r="E6" s="148"/>
      <c r="F6" s="149"/>
      <c r="G6" s="146"/>
      <c r="H6" s="62">
        <v>0</v>
      </c>
      <c r="I6" s="145"/>
      <c r="J6" s="146"/>
      <c r="K6" s="62">
        <v>0</v>
      </c>
      <c r="L6" s="145"/>
      <c r="M6" s="146"/>
      <c r="N6" s="62">
        <v>0</v>
      </c>
      <c r="O6" s="145"/>
      <c r="P6" s="150"/>
      <c r="Q6" s="62">
        <v>1</v>
      </c>
      <c r="R6" s="63">
        <f>+(0.25*H6)+(0.25*K6)+(0.25*N6)+(0.25*Q6)</f>
        <v>0.25</v>
      </c>
    </row>
    <row r="7" spans="1:18" s="2" customFormat="1" ht="60" customHeight="1" thickBot="1">
      <c r="A7" s="145">
        <v>3</v>
      </c>
      <c r="B7" s="146"/>
      <c r="C7" s="146"/>
      <c r="D7" s="147"/>
      <c r="E7" s="148"/>
      <c r="F7" s="149"/>
      <c r="G7" s="146"/>
      <c r="H7" s="62">
        <v>0</v>
      </c>
      <c r="I7" s="145"/>
      <c r="J7" s="146"/>
      <c r="K7" s="62">
        <v>0</v>
      </c>
      <c r="L7" s="145"/>
      <c r="M7" s="146"/>
      <c r="N7" s="62">
        <v>0</v>
      </c>
      <c r="O7" s="145"/>
      <c r="P7" s="150"/>
      <c r="Q7" s="62">
        <v>1</v>
      </c>
      <c r="R7" s="63">
        <f>+(0.25*H7)+(0.25*K7)+(0.25*N7)+(0.25*Q7)</f>
        <v>0.25</v>
      </c>
    </row>
    <row r="8" spans="1:18" s="2" customFormat="1" ht="60" customHeight="1" thickBot="1">
      <c r="A8" s="145"/>
      <c r="B8" s="146"/>
      <c r="C8" s="146"/>
      <c r="D8" s="147"/>
      <c r="E8" s="148"/>
      <c r="F8" s="145"/>
      <c r="G8" s="146"/>
      <c r="H8" s="62">
        <v>0</v>
      </c>
      <c r="I8" s="145"/>
      <c r="J8" s="146"/>
      <c r="K8" s="62">
        <v>0</v>
      </c>
      <c r="L8" s="145"/>
      <c r="M8" s="146"/>
      <c r="N8" s="62">
        <v>0</v>
      </c>
      <c r="O8" s="145"/>
      <c r="P8" s="150"/>
      <c r="Q8" s="62">
        <v>1</v>
      </c>
      <c r="R8" s="63">
        <f>+(0.25*H8)+(0.25*K8)+(0.25*N8)+(0.25*Q8)</f>
        <v>0.25</v>
      </c>
    </row>
    <row r="9" spans="1:18" s="2" customFormat="1" ht="18" thickBot="1">
      <c r="A9" s="5"/>
      <c r="B9" s="4"/>
      <c r="C9" s="4"/>
      <c r="D9" s="52"/>
      <c r="E9" s="58"/>
      <c r="F9" s="5"/>
      <c r="G9" s="4"/>
      <c r="H9" s="5"/>
      <c r="I9" s="5"/>
      <c r="J9" s="5"/>
      <c r="K9" s="5"/>
      <c r="L9" s="5"/>
      <c r="M9" s="4"/>
      <c r="N9" s="5"/>
      <c r="O9" s="5"/>
      <c r="P9" s="66" t="s">
        <v>41</v>
      </c>
      <c r="Q9" s="67"/>
      <c r="R9" s="68">
        <f>SUM(R5:R8)</f>
        <v>1</v>
      </c>
    </row>
    <row r="10" spans="1:18" s="2" customFormat="1" ht="25.5" customHeight="1">
      <c r="A10" s="6"/>
      <c r="D10" s="53"/>
      <c r="E10" s="59"/>
      <c r="F10" s="6"/>
      <c r="H10" s="6"/>
      <c r="I10" s="6"/>
      <c r="K10" s="6"/>
      <c r="L10" s="6"/>
      <c r="N10" s="6"/>
      <c r="O10" s="6"/>
      <c r="P10" s="65" t="s">
        <v>4</v>
      </c>
      <c r="Q10" s="65"/>
      <c r="R10" s="151">
        <f>R9/COUNTA(A5:A8)</f>
        <v>0.33333333333333331</v>
      </c>
    </row>
    <row r="11" spans="1:18" s="2" customFormat="1" ht="15.6">
      <c r="A11" s="33"/>
      <c r="B11" s="33"/>
      <c r="C11" s="33" t="s">
        <v>62</v>
      </c>
      <c r="D11" s="54">
        <f>COUNTIF(D5:D8,"-")</f>
        <v>0</v>
      </c>
      <c r="E11" s="60"/>
      <c r="F11" s="32"/>
      <c r="G11" s="33" t="s">
        <v>22</v>
      </c>
      <c r="H11" s="32">
        <f>COUNTIF(H5:H8,0)</f>
        <v>4</v>
      </c>
      <c r="I11" s="32"/>
      <c r="J11" s="33" t="s">
        <v>22</v>
      </c>
      <c r="K11" s="32">
        <f>COUNTIF(K5:K8,0)</f>
        <v>4</v>
      </c>
      <c r="L11" s="32"/>
      <c r="M11" s="33" t="s">
        <v>22</v>
      </c>
      <c r="N11" s="32">
        <f>COUNTIF(N5:N8,0)</f>
        <v>3</v>
      </c>
      <c r="O11" s="32"/>
      <c r="P11" s="33" t="s">
        <v>22</v>
      </c>
      <c r="Q11" s="32">
        <f>COUNTIF(Q5:Q8,0)</f>
        <v>1</v>
      </c>
      <c r="R11" s="33"/>
    </row>
    <row r="12" spans="1:18" ht="15">
      <c r="A12" s="33"/>
      <c r="B12" s="33"/>
      <c r="C12" s="33"/>
      <c r="D12" s="55"/>
      <c r="E12" s="60"/>
      <c r="F12" s="32"/>
      <c r="G12" s="33" t="s">
        <v>23</v>
      </c>
      <c r="H12" s="32">
        <f>COUNTIF(H5:H8,1)</f>
        <v>0</v>
      </c>
      <c r="I12" s="32"/>
      <c r="J12" s="33" t="s">
        <v>23</v>
      </c>
      <c r="K12" s="32">
        <f>COUNTIF(K5:K8,1)</f>
        <v>0</v>
      </c>
      <c r="L12" s="32"/>
      <c r="M12" s="33" t="s">
        <v>23</v>
      </c>
      <c r="N12" s="32">
        <f>COUNTIF(N5:N8,1)</f>
        <v>1</v>
      </c>
      <c r="O12" s="32"/>
      <c r="P12" s="33" t="s">
        <v>23</v>
      </c>
      <c r="Q12" s="32">
        <f>COUNTIF(Q5:Q8,1)</f>
        <v>3</v>
      </c>
      <c r="R12" s="33"/>
    </row>
    <row r="13" spans="1:18" ht="15">
      <c r="A13" s="33"/>
      <c r="B13" s="33"/>
      <c r="C13" s="33"/>
      <c r="D13" s="55"/>
      <c r="E13" s="60"/>
      <c r="F13" s="32"/>
      <c r="G13" s="33"/>
      <c r="H13" s="32"/>
      <c r="I13" s="32"/>
      <c r="J13" s="33"/>
      <c r="K13" s="32"/>
      <c r="L13" s="32"/>
      <c r="M13" s="33"/>
      <c r="N13" s="32"/>
      <c r="O13" s="32"/>
      <c r="P13" s="33"/>
      <c r="Q13" s="32"/>
      <c r="R13" s="33"/>
    </row>
  </sheetData>
  <sheetProtection password="CCDA" sheet="1" objects="1" scenarios="1" formatRows="0" insertRows="0" deleteRows="0" selectLockedCells="1"/>
  <mergeCells count="16">
    <mergeCell ref="P10:Q10"/>
    <mergeCell ref="P9:Q9"/>
    <mergeCell ref="L3:N3"/>
    <mergeCell ref="F3:H3"/>
    <mergeCell ref="F4:G4"/>
    <mergeCell ref="A1:R1"/>
    <mergeCell ref="A3:A4"/>
    <mergeCell ref="B3:B4"/>
    <mergeCell ref="C3:C4"/>
    <mergeCell ref="D3:D4"/>
    <mergeCell ref="E3:E4"/>
    <mergeCell ref="O3:Q3"/>
    <mergeCell ref="O4:P4"/>
    <mergeCell ref="I3:K3"/>
    <mergeCell ref="I4:J4"/>
    <mergeCell ref="L4:M4"/>
  </mergeCells>
  <dataValidations count="1">
    <dataValidation type="list" allowBlank="1" showInputMessage="1" showErrorMessage="1" sqref="K5:K7 N5:N7 Q5:Q7 H5:H7">
      <formula1>Tmb_yes</formula1>
    </dataValidation>
  </dataValidations>
  <pageMargins left="0.70866141732283472" right="0.70866141732283472" top="0.74803149606299213" bottom="0.74803149606299213" header="0.31496062992125984" footer="0.31496062992125984"/>
  <pageSetup paperSize="9" scale="44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0"/>
  <sheetViews>
    <sheetView zoomScale="70" zoomScaleNormal="70" zoomScaleSheetLayoutView="80" workbookViewId="0">
      <selection activeCell="E7" sqref="E7"/>
    </sheetView>
  </sheetViews>
  <sheetFormatPr defaultRowHeight="14.4"/>
  <cols>
    <col min="1" max="1" width="10.77734375" customWidth="1"/>
    <col min="2" max="2" width="12.77734375" customWidth="1"/>
    <col min="3" max="3" width="20.5546875" hidden="1" customWidth="1"/>
    <col min="4" max="7" width="20.77734375" customWidth="1"/>
  </cols>
  <sheetData>
    <row r="1" spans="1:7" ht="25.8">
      <c r="A1" s="75" t="s">
        <v>54</v>
      </c>
      <c r="B1" s="75"/>
      <c r="C1" s="75"/>
      <c r="D1" s="75"/>
      <c r="E1" s="75"/>
      <c r="F1" s="75"/>
      <c r="G1" s="75"/>
    </row>
    <row r="2" spans="1:7" ht="25.8">
      <c r="A2" s="77" t="s">
        <v>64</v>
      </c>
      <c r="B2" s="138"/>
      <c r="C2" s="143"/>
      <c r="D2" s="143"/>
      <c r="E2" s="143"/>
      <c r="F2" s="143"/>
      <c r="G2" s="143"/>
    </row>
    <row r="3" spans="1:7" ht="36">
      <c r="A3" s="34" t="s">
        <v>65</v>
      </c>
      <c r="B3" s="12" t="s">
        <v>40</v>
      </c>
      <c r="C3" s="44" t="s">
        <v>6</v>
      </c>
      <c r="D3" s="44"/>
      <c r="E3" s="11" t="s">
        <v>57</v>
      </c>
      <c r="F3" s="12" t="s">
        <v>7</v>
      </c>
      <c r="G3" s="12" t="s">
        <v>42</v>
      </c>
    </row>
    <row r="4" spans="1:7" s="2" customFormat="1" ht="15.6">
      <c r="A4" s="139" t="s">
        <v>66</v>
      </c>
      <c r="B4" s="140">
        <v>0</v>
      </c>
      <c r="C4" s="141"/>
      <c r="D4" s="142">
        <v>0</v>
      </c>
      <c r="E4" s="142">
        <v>0</v>
      </c>
      <c r="F4" s="69">
        <f>D4-E4</f>
        <v>0</v>
      </c>
      <c r="G4" s="70">
        <f>IFERROR(+F4/E4,0)</f>
        <v>0</v>
      </c>
    </row>
    <row r="5" spans="1:7" s="2" customFormat="1" ht="15.6">
      <c r="A5" s="139" t="s">
        <v>67</v>
      </c>
      <c r="B5" s="140">
        <v>0</v>
      </c>
      <c r="C5" s="141"/>
      <c r="D5" s="142">
        <v>0</v>
      </c>
      <c r="E5" s="142">
        <v>0</v>
      </c>
      <c r="F5" s="69">
        <f t="shared" ref="F5:F8" si="0">D5-E5</f>
        <v>0</v>
      </c>
      <c r="G5" s="70">
        <f t="shared" ref="G5:G8" si="1">IFERROR(+F5/E5,0)</f>
        <v>0</v>
      </c>
    </row>
    <row r="6" spans="1:7" s="2" customFormat="1" ht="15.6">
      <c r="A6" s="139" t="s">
        <v>68</v>
      </c>
      <c r="B6" s="140">
        <v>0</v>
      </c>
      <c r="C6" s="141"/>
      <c r="D6" s="142">
        <v>0</v>
      </c>
      <c r="E6" s="142">
        <v>0</v>
      </c>
      <c r="F6" s="69">
        <f t="shared" ref="F6:F7" si="2">D6-E6</f>
        <v>0</v>
      </c>
      <c r="G6" s="70">
        <f t="shared" si="1"/>
        <v>0</v>
      </c>
    </row>
    <row r="7" spans="1:7" s="2" customFormat="1" ht="15.6">
      <c r="A7" s="139" t="s">
        <v>69</v>
      </c>
      <c r="B7" s="140">
        <v>0</v>
      </c>
      <c r="C7" s="141"/>
      <c r="D7" s="142">
        <v>0</v>
      </c>
      <c r="E7" s="142">
        <v>0</v>
      </c>
      <c r="F7" s="69">
        <f t="shared" si="2"/>
        <v>0</v>
      </c>
      <c r="G7" s="70">
        <f t="shared" si="1"/>
        <v>0</v>
      </c>
    </row>
    <row r="8" spans="1:7" s="2" customFormat="1" ht="15.6">
      <c r="A8" s="139" t="s">
        <v>70</v>
      </c>
      <c r="B8" s="140">
        <v>0</v>
      </c>
      <c r="C8" s="141"/>
      <c r="D8" s="142">
        <v>0</v>
      </c>
      <c r="E8" s="142">
        <v>0</v>
      </c>
      <c r="F8" s="69">
        <f t="shared" si="0"/>
        <v>0</v>
      </c>
      <c r="G8" s="70">
        <f t="shared" si="1"/>
        <v>0</v>
      </c>
    </row>
    <row r="9" spans="1:7" s="2" customFormat="1" ht="15.6">
      <c r="A9" s="19"/>
      <c r="B9" s="19"/>
      <c r="C9" s="19"/>
      <c r="D9" s="20"/>
      <c r="E9" s="20"/>
      <c r="F9" s="20"/>
      <c r="G9" s="71"/>
    </row>
    <row r="10" spans="1:7" ht="23.4">
      <c r="A10" s="72"/>
      <c r="B10" s="73"/>
      <c r="C10" s="73"/>
      <c r="D10" s="74"/>
      <c r="E10" s="74"/>
      <c r="F10" s="72" t="s">
        <v>8</v>
      </c>
      <c r="G10" s="128">
        <f>SUM(G4:G9)</f>
        <v>0</v>
      </c>
    </row>
  </sheetData>
  <sheetProtection password="CCDA" sheet="1" objects="1" scenarios="1" selectLockedCells="1"/>
  <mergeCells count="2">
    <mergeCell ref="A1:G1"/>
    <mergeCell ref="C3:D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8"/>
  <sheetViews>
    <sheetView zoomScale="70" zoomScaleNormal="70" workbookViewId="0">
      <selection activeCell="F14" sqref="F14"/>
    </sheetView>
  </sheetViews>
  <sheetFormatPr defaultRowHeight="14.4"/>
  <cols>
    <col min="1" max="1" width="8.77734375" customWidth="1"/>
    <col min="2" max="3" width="20.77734375" customWidth="1"/>
    <col min="4" max="4" width="10.77734375" customWidth="1"/>
    <col min="5" max="5" width="5.77734375" style="7" customWidth="1"/>
    <col min="6" max="6" width="35.77734375" style="14" customWidth="1"/>
    <col min="7" max="7" width="10.77734375" customWidth="1"/>
  </cols>
  <sheetData>
    <row r="1" spans="1:7" ht="25.8">
      <c r="A1" s="47" t="s">
        <v>16</v>
      </c>
      <c r="B1" s="47"/>
      <c r="C1" s="47"/>
      <c r="D1" s="47"/>
      <c r="E1" s="47"/>
      <c r="F1" s="47"/>
      <c r="G1" s="47"/>
    </row>
    <row r="2" spans="1:7" s="2" customFormat="1" ht="15.6">
      <c r="A2" s="78"/>
      <c r="B2" s="78"/>
      <c r="C2" s="78"/>
      <c r="D2" s="78"/>
      <c r="E2" s="78"/>
      <c r="F2" s="78"/>
      <c r="G2" s="78"/>
    </row>
    <row r="3" spans="1:7" ht="21">
      <c r="A3" s="13" t="s">
        <v>64</v>
      </c>
      <c r="B3" s="135"/>
      <c r="C3" s="136"/>
      <c r="D3" s="136"/>
      <c r="E3" s="136"/>
      <c r="F3" s="136"/>
      <c r="G3" s="137"/>
    </row>
    <row r="4" spans="1:7" ht="26.25" customHeight="1">
      <c r="A4" s="48" t="s">
        <v>17</v>
      </c>
      <c r="B4" s="48"/>
      <c r="C4" s="127">
        <f>G18</f>
        <v>88.703333333333333</v>
      </c>
      <c r="E4" s="18" t="s">
        <v>10</v>
      </c>
      <c r="F4" s="18" t="s">
        <v>38</v>
      </c>
      <c r="G4" s="18" t="s">
        <v>39</v>
      </c>
    </row>
    <row r="5" spans="1:7">
      <c r="E5" s="129">
        <v>1</v>
      </c>
      <c r="F5" s="130"/>
      <c r="G5" s="131">
        <v>88.05</v>
      </c>
    </row>
    <row r="6" spans="1:7">
      <c r="E6" s="129">
        <v>2</v>
      </c>
      <c r="F6" s="132"/>
      <c r="G6" s="131">
        <v>89.63</v>
      </c>
    </row>
    <row r="7" spans="1:7">
      <c r="E7" s="129">
        <v>3</v>
      </c>
      <c r="F7" s="132"/>
      <c r="G7" s="131">
        <v>88.43</v>
      </c>
    </row>
    <row r="8" spans="1:7">
      <c r="E8" s="129"/>
      <c r="F8" s="132"/>
      <c r="G8" s="131"/>
    </row>
    <row r="9" spans="1:7">
      <c r="E9" s="129"/>
      <c r="F9" s="132"/>
      <c r="G9" s="133"/>
    </row>
    <row r="10" spans="1:7">
      <c r="E10" s="129"/>
      <c r="F10" s="132"/>
      <c r="G10" s="130"/>
    </row>
    <row r="11" spans="1:7">
      <c r="E11" s="129"/>
      <c r="F11" s="132"/>
      <c r="G11" s="134"/>
    </row>
    <row r="12" spans="1:7">
      <c r="E12" s="129"/>
      <c r="F12" s="132"/>
      <c r="G12" s="134"/>
    </row>
    <row r="13" spans="1:7">
      <c r="E13" s="129"/>
      <c r="F13" s="132"/>
      <c r="G13" s="134"/>
    </row>
    <row r="14" spans="1:7">
      <c r="E14" s="129"/>
      <c r="F14" s="132"/>
      <c r="G14" s="134"/>
    </row>
    <row r="15" spans="1:7">
      <c r="E15" s="129"/>
      <c r="F15" s="132"/>
      <c r="G15" s="134"/>
    </row>
    <row r="16" spans="1:7">
      <c r="E16" s="129"/>
      <c r="F16" s="132"/>
      <c r="G16" s="134"/>
    </row>
    <row r="17" spans="5:7">
      <c r="E17" s="45" t="s">
        <v>41</v>
      </c>
      <c r="F17" s="45"/>
      <c r="G17" s="16">
        <f>SUM(G5:G16)</f>
        <v>266.11</v>
      </c>
    </row>
    <row r="18" spans="5:7">
      <c r="E18" s="46" t="s">
        <v>55</v>
      </c>
      <c r="F18" s="46"/>
      <c r="G18" s="17">
        <f>G17/COUNTA(E5:E16)</f>
        <v>88.703333333333333</v>
      </c>
    </row>
  </sheetData>
  <sheetProtection password="CCDA" sheet="1" objects="1" scenarios="1" insertRows="0" deleteRows="0" selectLockedCells="1"/>
  <mergeCells count="4">
    <mergeCell ref="E17:F17"/>
    <mergeCell ref="E18:F18"/>
    <mergeCell ref="A1:G1"/>
    <mergeCell ref="A4:B4"/>
  </mergeCells>
  <pageMargins left="0.7" right="0.7" top="0.75" bottom="0.75" header="0.3" footer="0.3"/>
  <pageSetup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0"/>
  <sheetViews>
    <sheetView zoomScale="70" zoomScaleNormal="70" workbookViewId="0">
      <selection activeCell="B3" sqref="B3"/>
    </sheetView>
  </sheetViews>
  <sheetFormatPr defaultRowHeight="14.4"/>
  <cols>
    <col min="1" max="1" width="7.77734375" style="93" customWidth="1"/>
    <col min="2" max="2" width="30.77734375" style="80" customWidth="1"/>
    <col min="3" max="3" width="22.77734375" style="80" customWidth="1"/>
    <col min="4" max="4" width="20.77734375" style="80" customWidth="1"/>
    <col min="5" max="16384" width="8.88671875" style="80"/>
  </cols>
  <sheetData>
    <row r="1" spans="1:9" ht="25.8">
      <c r="A1" s="99" t="s">
        <v>9</v>
      </c>
      <c r="B1" s="99"/>
      <c r="C1" s="99"/>
      <c r="D1" s="99"/>
      <c r="E1" s="3"/>
      <c r="F1" s="3"/>
      <c r="G1" s="3"/>
      <c r="H1" s="3"/>
      <c r="I1" s="3"/>
    </row>
    <row r="2" spans="1:9" s="2" customFormat="1" ht="15.6">
      <c r="A2" s="78"/>
      <c r="B2" s="78"/>
      <c r="C2" s="78"/>
      <c r="D2" s="78"/>
      <c r="E2" s="79"/>
      <c r="F2" s="79"/>
      <c r="G2" s="79"/>
      <c r="H2" s="79"/>
      <c r="I2" s="79"/>
    </row>
    <row r="3" spans="1:9" ht="21.6" thickBot="1">
      <c r="A3" s="98" t="s">
        <v>64</v>
      </c>
      <c r="B3" s="100"/>
      <c r="C3" s="158"/>
      <c r="D3" s="158"/>
    </row>
    <row r="4" spans="1:9" ht="30" customHeight="1" thickBot="1">
      <c r="A4" s="81" t="s">
        <v>10</v>
      </c>
      <c r="B4" s="81" t="s">
        <v>11</v>
      </c>
      <c r="C4" s="81" t="s">
        <v>12</v>
      </c>
      <c r="D4" s="81" t="s">
        <v>8</v>
      </c>
    </row>
    <row r="5" spans="1:9" ht="24.6" thickTop="1" thickBot="1">
      <c r="A5" s="82">
        <v>1</v>
      </c>
      <c r="B5" s="83" t="s">
        <v>13</v>
      </c>
      <c r="C5" s="101">
        <v>0</v>
      </c>
      <c r="D5" s="84">
        <f>+C5*3</f>
        <v>0</v>
      </c>
    </row>
    <row r="6" spans="1:9" ht="24" thickBot="1">
      <c r="A6" s="85">
        <v>2</v>
      </c>
      <c r="B6" s="86" t="s">
        <v>14</v>
      </c>
      <c r="C6" s="102">
        <v>0</v>
      </c>
      <c r="D6" s="87">
        <f>+C6*2</f>
        <v>0</v>
      </c>
    </row>
    <row r="7" spans="1:9" ht="24" thickBot="1">
      <c r="A7" s="88">
        <v>3</v>
      </c>
      <c r="B7" s="89" t="s">
        <v>15</v>
      </c>
      <c r="C7" s="102">
        <v>0</v>
      </c>
      <c r="D7" s="90">
        <f>+C7</f>
        <v>0</v>
      </c>
    </row>
    <row r="8" spans="1:9" ht="24" thickBot="1">
      <c r="A8" s="88"/>
      <c r="B8" s="89"/>
      <c r="C8" s="96" t="s">
        <v>73</v>
      </c>
      <c r="D8" s="90">
        <f>SUM(D5:D7)</f>
        <v>0</v>
      </c>
    </row>
    <row r="9" spans="1:9" ht="24" thickBot="1">
      <c r="A9" s="88"/>
      <c r="B9" s="89"/>
      <c r="C9" s="97" t="s">
        <v>71</v>
      </c>
      <c r="D9" s="94">
        <f>COUNTA('1. Kompetensi '!D5:D8)-COUNTIF('1. Kompetensi '!D5:D8,"-")</f>
        <v>0</v>
      </c>
    </row>
    <row r="10" spans="1:9" ht="26.4" thickBot="1">
      <c r="A10" s="91"/>
      <c r="B10" s="92"/>
      <c r="C10" s="95" t="s">
        <v>56</v>
      </c>
      <c r="D10" s="103">
        <f>IFERROR(+D8/D9,0)</f>
        <v>0</v>
      </c>
    </row>
  </sheetData>
  <sheetProtection password="CCDA" sheet="1" objects="1" scenarios="1" selectLockedCells="1"/>
  <mergeCells count="1">
    <mergeCell ref="A1:D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30"/>
  <sheetViews>
    <sheetView zoomScale="50" zoomScaleNormal="50" workbookViewId="0">
      <pane ySplit="7" topLeftCell="A18" activePane="bottomLeft" state="frozen"/>
      <selection pane="bottomLeft" activeCell="A3" sqref="A3:D3"/>
    </sheetView>
  </sheetViews>
  <sheetFormatPr defaultRowHeight="15.6"/>
  <cols>
    <col min="1" max="1" width="8.77734375" style="2" customWidth="1"/>
    <col min="2" max="2" width="40.77734375" style="2" customWidth="1"/>
    <col min="3" max="3" width="12.77734375" style="2" customWidth="1"/>
    <col min="4" max="4" width="22.77734375" style="2" customWidth="1"/>
    <col min="5" max="16384" width="8.88671875" style="2"/>
  </cols>
  <sheetData>
    <row r="1" spans="1:12" ht="18">
      <c r="A1" s="113" t="s">
        <v>52</v>
      </c>
      <c r="B1" s="113"/>
      <c r="C1" s="113"/>
      <c r="D1" s="113"/>
    </row>
    <row r="2" spans="1:12" ht="18">
      <c r="A2" s="122" t="s">
        <v>53</v>
      </c>
      <c r="B2" s="122"/>
      <c r="C2" s="122"/>
      <c r="D2" s="122"/>
    </row>
    <row r="3" spans="1:12" ht="18">
      <c r="A3" s="122"/>
      <c r="B3" s="122"/>
      <c r="C3" s="122"/>
      <c r="D3" s="122"/>
    </row>
    <row r="4" spans="1:12">
      <c r="A4" s="8"/>
    </row>
    <row r="5" spans="1:12">
      <c r="A5" s="49" t="s">
        <v>74</v>
      </c>
      <c r="B5" s="120"/>
      <c r="C5" s="49"/>
      <c r="D5" s="49"/>
    </row>
    <row r="6" spans="1:12">
      <c r="A6" s="105" t="s">
        <v>75</v>
      </c>
      <c r="B6" s="121"/>
      <c r="C6" s="105"/>
      <c r="D6" s="105"/>
    </row>
    <row r="7" spans="1:12" ht="21.75" customHeight="1">
      <c r="A7" s="114" t="s">
        <v>10</v>
      </c>
      <c r="B7" s="115" t="s">
        <v>44</v>
      </c>
      <c r="C7" s="116"/>
      <c r="D7" s="114" t="s">
        <v>43</v>
      </c>
    </row>
    <row r="8" spans="1:12">
      <c r="A8" s="106" t="s">
        <v>27</v>
      </c>
      <c r="B8" s="107" t="s">
        <v>58</v>
      </c>
      <c r="C8" s="108"/>
      <c r="D8" s="109">
        <f>'1. Kompetensi '!R10</f>
        <v>0.33333333333333331</v>
      </c>
      <c r="E8" s="153"/>
      <c r="I8" s="8"/>
      <c r="J8" s="8"/>
      <c r="K8" s="8"/>
      <c r="L8" s="8"/>
    </row>
    <row r="9" spans="1:12">
      <c r="A9" s="106" t="s">
        <v>28</v>
      </c>
      <c r="B9" s="107" t="s">
        <v>59</v>
      </c>
      <c r="C9" s="108"/>
      <c r="D9" s="109">
        <f>'2. Kompensasi'!$G$10</f>
        <v>0</v>
      </c>
      <c r="E9" s="152"/>
      <c r="F9" s="8" t="s">
        <v>51</v>
      </c>
    </row>
    <row r="10" spans="1:12">
      <c r="A10" s="106" t="s">
        <v>46</v>
      </c>
      <c r="B10" s="107" t="s">
        <v>45</v>
      </c>
      <c r="C10" s="108"/>
      <c r="D10" s="109">
        <f>'3. Kinerja'!C4</f>
        <v>88.703333333333333</v>
      </c>
      <c r="E10" s="126"/>
      <c r="F10" s="35" t="s">
        <v>49</v>
      </c>
      <c r="G10" s="110" t="s">
        <v>48</v>
      </c>
      <c r="H10" s="8"/>
    </row>
    <row r="11" spans="1:12">
      <c r="A11" s="106" t="s">
        <v>47</v>
      </c>
      <c r="B11" s="107" t="s">
        <v>60</v>
      </c>
      <c r="C11" s="108"/>
      <c r="D11" s="109">
        <f>'4. Disiplin'!D10</f>
        <v>0</v>
      </c>
      <c r="E11" s="111"/>
    </row>
    <row r="12" spans="1:12" ht="21">
      <c r="A12" s="117" t="s">
        <v>50</v>
      </c>
      <c r="B12" s="118"/>
      <c r="C12" s="119"/>
      <c r="D12" s="104">
        <f>(25*(1-D8))+(25*(1-D9))+((25*D10)/100)+(25*(1-D11))</f>
        <v>88.842500000000001</v>
      </c>
    </row>
    <row r="14" spans="1:12">
      <c r="B14" s="8" t="s">
        <v>63</v>
      </c>
      <c r="C14" s="8"/>
    </row>
    <row r="15" spans="1:12">
      <c r="B15" s="2" t="str">
        <f>"1. Gap Pendidikan = "&amp;TEXT('1. Kompetensi '!H12-'1. Kompetensi '!D11,"0")&amp;" pegawai."</f>
        <v>1. Gap Pendidikan = 0 pegawai.</v>
      </c>
    </row>
    <row r="16" spans="1:12">
      <c r="B16" s="2" t="str">
        <f>"2. Gap Pelatihan = "&amp;TEXT('1. Kompetensi '!K12-'1. Kompetensi '!D11,"0")&amp;" pegawai."</f>
        <v>2. Gap Pelatihan = 0 pegawai.</v>
      </c>
    </row>
    <row r="17" spans="2:4">
      <c r="B17" s="2" t="str">
        <f>"3. Gap Pengalaman = "&amp;TEXT('1. Kompetensi '!N12-'1. Kompetensi '!D11,"0")&amp;" pegawai."</f>
        <v>3. Gap Pengalaman = 1 pegawai.</v>
      </c>
    </row>
    <row r="18" spans="2:4">
      <c r="B18" s="2" t="str">
        <f>"4. Gap Administrasi = "&amp;TEXT('1. Kompetensi '!Q12-'1. Kompetensi '!D11,"0")&amp;" pegawai."</f>
        <v>4. Gap Administrasi = 3 pegawai.</v>
      </c>
    </row>
    <row r="19" spans="2:4">
      <c r="B19" s="2" t="str">
        <f>"5. Jabatan Kosong = "&amp;TEXT('1. Kompetensi '!D11,"0")&amp;""</f>
        <v>5. Jabatan Kosong = 0</v>
      </c>
    </row>
    <row r="22" spans="2:4">
      <c r="C22" s="112" t="s">
        <v>77</v>
      </c>
      <c r="D22" s="123">
        <v>42774</v>
      </c>
    </row>
    <row r="23" spans="2:4">
      <c r="C23" s="124" t="s">
        <v>76</v>
      </c>
      <c r="D23" s="124"/>
    </row>
    <row r="24" spans="2:4">
      <c r="C24" s="124"/>
      <c r="D24" s="124"/>
    </row>
    <row r="25" spans="2:4">
      <c r="C25" s="124"/>
      <c r="D25" s="124"/>
    </row>
    <row r="29" spans="2:4">
      <c r="C29" s="124" t="s">
        <v>72</v>
      </c>
      <c r="D29" s="124"/>
    </row>
    <row r="30" spans="2:4">
      <c r="C30" s="125" t="s">
        <v>78</v>
      </c>
      <c r="D30" s="125"/>
    </row>
  </sheetData>
  <sheetProtection password="CCDA" sheet="1" objects="1" scenarios="1" selectLockedCells="1"/>
  <mergeCells count="9">
    <mergeCell ref="C30:D30"/>
    <mergeCell ref="A3:D3"/>
    <mergeCell ref="C29:D29"/>
    <mergeCell ref="C25:D25"/>
    <mergeCell ref="C24:D24"/>
    <mergeCell ref="C23:D23"/>
    <mergeCell ref="A12:C12"/>
    <mergeCell ref="A1:D1"/>
    <mergeCell ref="A2:D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12"/>
  <sheetViews>
    <sheetView workbookViewId="0">
      <selection activeCell="M16" sqref="M16"/>
    </sheetView>
  </sheetViews>
  <sheetFormatPr defaultRowHeight="14.4"/>
  <sheetData>
    <row r="1" spans="1:2" ht="15.6">
      <c r="A1" s="6"/>
      <c r="B1" s="8" t="s">
        <v>32</v>
      </c>
    </row>
    <row r="2" spans="1:2">
      <c r="A2" s="1" t="s">
        <v>27</v>
      </c>
      <c r="B2" s="9" t="s">
        <v>29</v>
      </c>
    </row>
    <row r="3" spans="1:2">
      <c r="A3" s="1"/>
      <c r="B3" s="9" t="s">
        <v>30</v>
      </c>
    </row>
    <row r="4" spans="1:2">
      <c r="A4" s="1"/>
      <c r="B4" s="9" t="s">
        <v>31</v>
      </c>
    </row>
    <row r="5" spans="1:2">
      <c r="A5" s="1" t="s">
        <v>28</v>
      </c>
      <c r="B5" t="s">
        <v>26</v>
      </c>
    </row>
    <row r="6" spans="1:2">
      <c r="A6" s="1"/>
    </row>
    <row r="7" spans="1:2">
      <c r="A7" s="1"/>
      <c r="B7" t="s">
        <v>33</v>
      </c>
    </row>
    <row r="8" spans="1:2">
      <c r="A8" s="1"/>
      <c r="B8" t="s">
        <v>34</v>
      </c>
    </row>
    <row r="9" spans="1:2">
      <c r="A9" s="1"/>
      <c r="B9" t="s">
        <v>35</v>
      </c>
    </row>
    <row r="10" spans="1:2">
      <c r="A10" s="1"/>
      <c r="B10" t="s">
        <v>36</v>
      </c>
    </row>
    <row r="11" spans="1:2">
      <c r="A11" s="1"/>
      <c r="B11" t="s">
        <v>37</v>
      </c>
    </row>
    <row r="12" spans="1:2">
      <c r="A12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7"/>
  <sheetViews>
    <sheetView workbookViewId="0">
      <selection activeCell="B4" sqref="B4"/>
    </sheetView>
  </sheetViews>
  <sheetFormatPr defaultColWidth="9.109375" defaultRowHeight="14.4"/>
  <cols>
    <col min="1" max="1" width="6.88671875" style="23" customWidth="1"/>
    <col min="2" max="3" width="9.109375" style="23"/>
    <col min="4" max="4" width="5.33203125" style="23" customWidth="1"/>
    <col min="5" max="10" width="9.109375" style="23"/>
    <col min="11" max="11" width="20.33203125" style="23" customWidth="1"/>
    <col min="12" max="12" width="7.33203125" style="23" customWidth="1"/>
    <col min="13" max="13" width="6" style="23" customWidth="1"/>
    <col min="14" max="16384" width="9.109375" style="23"/>
  </cols>
  <sheetData>
    <row r="1" spans="1:13" ht="25.5" customHeight="1">
      <c r="A1" s="31">
        <v>0</v>
      </c>
      <c r="D1" s="29">
        <v>1</v>
      </c>
      <c r="E1" s="28"/>
      <c r="F1" s="29">
        <v>1</v>
      </c>
      <c r="G1" s="28"/>
      <c r="H1" s="29">
        <v>0</v>
      </c>
      <c r="I1" s="28"/>
      <c r="J1" s="29">
        <v>1</v>
      </c>
      <c r="K1" s="25"/>
      <c r="L1" s="26" t="s">
        <v>4</v>
      </c>
      <c r="M1" s="27">
        <f>+D1+F1+H1+J1</f>
        <v>3</v>
      </c>
    </row>
    <row r="2" spans="1:13" ht="18">
      <c r="A2" s="31">
        <v>1</v>
      </c>
      <c r="M2" s="24"/>
    </row>
    <row r="7" spans="1:13" ht="36" customHeight="1">
      <c r="D7" s="30">
        <v>0</v>
      </c>
    </row>
  </sheetData>
  <dataValidations disablePrompts="1" count="2">
    <dataValidation type="list" allowBlank="1" showInputMessage="1" showErrorMessage="1" sqref="C1">
      <formula1>"tombol"</formula1>
    </dataValidation>
    <dataValidation type="list" allowBlank="1" showInputMessage="1" showErrorMessage="1" sqref="D1 H1 F1 J1 D7">
      <formula1>Tmb_yes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1. Kompetensi </vt:lpstr>
      <vt:lpstr>2. Kompensasi</vt:lpstr>
      <vt:lpstr>3. Kinerja</vt:lpstr>
      <vt:lpstr>4. Disiplin</vt:lpstr>
      <vt:lpstr>Cetak IPP</vt:lpstr>
      <vt:lpstr>CATATAN</vt:lpstr>
      <vt:lpstr>tombol</vt:lpstr>
      <vt:lpstr>'1. Kompetensi '!Print_Area</vt:lpstr>
      <vt:lpstr>'Cetak IPP'!Print_Area</vt:lpstr>
      <vt:lpstr>'1. Kompetensi '!Print_Titles</vt:lpstr>
      <vt:lpstr>Tmb_yes</vt:lpstr>
      <vt:lpstr>Tombol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BKN</dc:creator>
  <cp:lastModifiedBy>TOSHIBA</cp:lastModifiedBy>
  <cp:lastPrinted>2017-02-10T00:48:37Z</cp:lastPrinted>
  <dcterms:created xsi:type="dcterms:W3CDTF">2016-06-28T07:59:19Z</dcterms:created>
  <dcterms:modified xsi:type="dcterms:W3CDTF">2017-02-10T00:50:33Z</dcterms:modified>
</cp:coreProperties>
</file>